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<sst xmlns="http://schemas.openxmlformats.org/spreadsheetml/2006/main" count="174" uniqueCount="168">
  <si>
    <t>1</t>
  </si>
  <si>
    <t>2</t>
  </si>
  <si>
    <t>0100</t>
  </si>
  <si>
    <t>3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</si>
  <si>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</si>
  <si>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</si>
  <si>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</si>
  <si>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</si>
  <si>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</si>
  <si>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</si>
  <si>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</si>
  <si>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</si>
  <si>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</si>
  <si>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</si>
  <si>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</si>
  <si>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</si>
  <si>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</si>
  <si>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</si>
  <si>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и вневойсковая подготовка</t>
  </si>
  <si>
    <t>0203</t>
  </si>
  <si>
    <t>0300</t>
  </si>
  <si>
    <t>0309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</si>
  <si>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</si>
  <si>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</si>
  <si>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</si>
  <si>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</si>
  <si>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</si>
  <si>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</si>
  <si>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</si>
  <si>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</si>
  <si>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</si>
  <si>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</si>
  <si>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</si>
  <si>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</si>
  <si>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</si>
  <si>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</si>
  <si>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</si>
  <si>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</si>
  <si>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</si>
  <si>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</si>
  <si>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</si>
  <si>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</si>
  <si>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</si>
  <si>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</si>
  <si>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</si>
  <si>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</si>
  <si>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</si>
  <si>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</si>
  <si>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</si>
  <si>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0900</t>
  </si>
  <si>
    <t>0909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</si>
  <si>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</si>
  <si>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</si>
  <si>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</si>
  <si>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</si>
  <si>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</si>
  <si>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</si>
  <si>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</si>
  <si>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</si>
  <si>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</si>
  <si>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</si>
  <si>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</si>
  <si>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</si>
  <si>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>Физическая культура</t>
  </si>
  <si>
    <t>1101</t>
  </si>
  <si>
    <t>1400</t>
  </si>
  <si>
    <t>Всего</t>
  </si>
  <si>
    <t>(тыс. рублей)</t>
  </si>
  <si>
    <t>№ строки</t>
  </si>
  <si>
    <t>Наименование показателя бюджетной классификации</t>
  </si>
  <si>
    <t>Условно утвержденные расходы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</si>
  <si>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</si>
  <si>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</si>
  <si>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</si>
  <si>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</si>
  <si>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</si>
  <si>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</si>
  <si>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</si>
  <si>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</si>
  <si>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</si>
  <si>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</si>
  <si>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</si>
  <si>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</si>
  <si>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</si>
  <si>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</si>
  <si>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 xml:space="preserve">Другие вопросы в области здравоохранения </t>
  </si>
  <si>
    <t>СОЦИАЛЬНАЯ ПОЛИТИКА</t>
  </si>
  <si>
    <t>ФИЗИЧЕСКАЯ КУЛЬТУРА И СПОРТ</t>
  </si>
  <si>
    <t>Раздел, подраздел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</si>
  <si>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</si>
  <si>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</si>
  <si>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</si>
  <si>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</si>
  <si>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</si>
  <si>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</si>
  <si>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</si>
  <si>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</si>
  <si>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</si>
  <si>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</si>
  <si>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</si>
  <si>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</si>
  <si>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</si>
  <si>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</si>
  <si>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</si>
  <si>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</si>
  <si>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</si>
  <si>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</si>
  <si>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</si>
  <si>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</si>
  <si>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</si>
  <si>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</si>
  <si>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</si>
  <si>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</si>
  <si>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</si>
  <si>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</si>
  <si>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</si>
  <si>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</si>
  <si>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</si>
  <si>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</si>
  <si>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</si>
  <si>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</si>
  <si>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</si>
  <si>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</si>
  <si>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</si>
  <si>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</si>
  <si>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Прочие межбюджетные трансферты общего характера</t>
  </si>
  <si>
    <t>1403</t>
  </si>
  <si>
    <t>42</t>
  </si>
  <si>
    <t>Судебная система</t>
  </si>
  <si>
    <t>0105</t>
  </si>
  <si>
    <t>43</t>
  </si>
  <si>
    <t>ОХРАНА ОКРУЖАЮЩЕЙ СРЕДЫ</t>
  </si>
  <si>
    <t>Другие вопросы в области охраны окружающей среды</t>
  </si>
  <si>
    <t>0600</t>
  </si>
  <si>
    <t>0605</t>
  </si>
  <si>
    <t>Другие вопросы в области национальной безопасности и правоохранительной деятельности</t>
  </si>
  <si>
    <t>0314</t>
  </si>
  <si>
    <t>44</t>
  </si>
  <si>
    <t>45</t>
  </si>
  <si>
    <t xml:space="preserve"> </t>
  </si>
  <si>
    <t>МЕЖБЮДЖЕТНЫЕ ТРАНСФЕРТЫ ОБЩЕГО ХАРАКТЕРА БЮДЖЕТАМ БЮДЖЕТНОЙ СИСТЕМЫ РОССИЙСКОЙ ФЕДЕРАЦИИ</t>
  </si>
  <si>
    <t>0703</t>
  </si>
  <si>
    <t>Дополнительное образование детей</t>
  </si>
  <si>
    <t xml:space="preserve">Молодежная политика </t>
  </si>
  <si>
    <t>Сумма на 2021 год</t>
  </si>
  <si>
    <t>46</t>
  </si>
  <si>
    <t>к  Решению районного Совета депутатов "О бюджете Пировского муниципального района на 2020 год и на плановый период 2021 - 2022 годов"</t>
  </si>
  <si>
    <t>Распределение бюджетных ассигнований по разделам и 
подразделам бюджетной классификации расходов бюджетов Российской Федерации 
на 2020 год и плановый период 2021-2022 годов</t>
  </si>
  <si>
    <t>Сумма на  2020 год</t>
  </si>
  <si>
    <t>Сумма на 2022 год</t>
  </si>
  <si>
    <t>Обеспечение пожарной безопасности</t>
  </si>
  <si>
    <t>0310</t>
  </si>
  <si>
    <t>Приложение 4</t>
  </si>
  <si>
    <t>Благоустройство</t>
  </si>
  <si>
    <t>0503</t>
  </si>
  <si>
    <t>0107</t>
  </si>
  <si>
    <t>Обеспечение проведения выборов и референдумов</t>
  </si>
  <si>
    <t>Массовый спорт</t>
  </si>
  <si>
    <t>1102</t>
  </si>
  <si>
    <t>47</t>
  </si>
  <si>
    <t>Охрана объектов растительного и животного мира и среды их обитания</t>
  </si>
  <si>
    <t>0603</t>
  </si>
  <si>
    <t>0410</t>
  </si>
  <si>
    <t>Связь и информатизация</t>
  </si>
  <si>
    <t>48</t>
  </si>
  <si>
    <t>49</t>
  </si>
  <si>
    <t>50</t>
  </si>
  <si>
    <t>№ 7-48р     от 29.12.2020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</si>
</sst>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4" fontId="19" fillId="0" borderId="10" xfId="0" applyNumberFormat="1" applyFont="1" applyBorder="1" applyAlignment="1">
      <alignment wrapText="1"/>
    </xf>
    <xf numFmtId="2" fontId="19" fillId="24" borderId="10" xfId="0" applyNumberFormat="1" applyFont="1" applyFill="1" applyBorder="1" applyAlignment="1">
      <alignment horizontal="left" vertical="justify" wrapText="1"/>
    </xf>
    <xf numFmtId="49" fontId="18" fillId="0" borderId="10" xfId="0" applyNumberFormat="1" applyFont="1" applyBorder="1" applyAlignment="1">
      <alignment horizontal="center" wrapText="1"/>
    </xf>
    <xf numFmtId="4" fontId="18" fillId="0" borderId="10" xfId="0" applyNumberFormat="1" applyFont="1" applyBorder="1" applyAlignment="1">
      <alignment wrapText="1"/>
    </xf>
    <xf numFmtId="0" fontId="21" fillId="0" borderId="0" xfId="52">
      <alignment/>
      <protection/>
    </xf>
    <xf numFmtId="0" fontId="18" fillId="0" borderId="0" xfId="0" applyFont="1" applyFill="1" applyAlignment="1">
      <alignment horizontal="center" vertical="center" wrapText="1"/>
    </xf>
    <xf numFmtId="0" fontId="18" fillId="0" borderId="11" xfId="0" applyNumberFormat="1" applyFont="1" applyBorder="1" applyAlignment="1">
      <alignment horizontal="right" vertical="top" wrapText="1"/>
    </xf>
    <xf numFmtId="0" fontId="18" fillId="0" borderId="12" xfId="0" applyNumberFormat="1" applyFont="1" applyBorder="1" applyAlignment="1">
      <alignment horizontal="right" vertical="top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="80" zoomScaleNormal="80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7.625" style="0" bestFit="1" customWidth="1"/>
    <col min="2" max="2" width="37.625" style="18" customWidth="1"/>
    <col min="3" max="3" width="10.875" style="0" customWidth="1"/>
    <col min="4" max="4" width="15.125" style="0" customWidth="1"/>
    <col min="5" max="5" width="14.25390625" style="0" customWidth="1"/>
    <col min="6" max="6" width="14.625" style="0" customWidth="1"/>
  </cols>
  <sheetData>
    <row r="1" spans="1:6" ht="15.75">
      <c r="A1" s="2"/>
      <c r="C1" s="1"/>
      <c r="D1" s="29" t="s">
        <v>152</v>
      </c>
      <c r="E1" s="29"/>
      <c r="F1" s="29"/>
    </row>
    <row r="2" spans="1:6" ht="63.75" customHeight="1">
      <c r="A2" s="2"/>
      <c r="C2" s="1"/>
      <c r="D2" s="30" t="s">
        <v>146</v>
      </c>
      <c r="E2" s="30"/>
      <c r="F2" s="30"/>
    </row>
    <row r="3" spans="4:6" ht="15.75">
      <c r="D3" s="31" t="s">
        <v>167</v>
      </c>
      <c r="E3" s="31"/>
      <c r="F3" s="31"/>
    </row>
    <row r="4" spans="4:6" ht="15.75">
      <c r="D4" s="20"/>
      <c r="E4" s="20"/>
      <c r="F4" s="20"/>
    </row>
    <row r="5" spans="1:6" ht="56.25" customHeight="1">
      <c r="A5" s="26" t="s">
        <v>147</v>
      </c>
      <c r="B5" s="26"/>
      <c r="C5" s="26"/>
      <c r="D5" s="26"/>
      <c r="E5" s="26"/>
      <c r="F5" s="26"/>
    </row>
    <row r="6" spans="1:6" ht="15.75">
      <c r="A6" s="6"/>
      <c r="B6" s="16"/>
      <c r="C6" s="5"/>
      <c r="D6" s="5"/>
      <c r="E6" s="5"/>
      <c r="F6" s="5"/>
    </row>
    <row r="7" spans="1:6" ht="15.75">
      <c r="A7" s="4"/>
      <c r="B7" s="15"/>
      <c r="C7" s="3"/>
      <c r="D7" s="7"/>
      <c r="E7" s="7"/>
      <c r="F7" s="7" t="s">
        <v>67</v>
      </c>
    </row>
    <row r="8" spans="1:6" ht="31.5">
      <c r="A8" s="8" t="s">
        <v>68</v>
      </c>
      <c r="B8" s="8" t="s">
        <v>69</v>
      </c>
      <c r="C8" s="9" t="s">
        <v>88</v>
      </c>
      <c r="D8" s="10" t="s">
        <v>148</v>
      </c>
      <c r="E8" s="10" t="s">
        <v>144</v>
      </c>
      <c r="F8" s="10" t="s">
        <v>149</v>
      </c>
    </row>
    <row r="9" spans="1:6" ht="15.75">
      <c r="A9" s="11"/>
      <c r="B9" s="17" t="s">
        <v>0</v>
      </c>
      <c r="C9" s="12" t="s">
        <v>1</v>
      </c>
      <c r="D9" s="12" t="s">
        <v>3</v>
      </c>
      <c r="E9" s="12" t="s">
        <v>6</v>
      </c>
      <c r="F9" s="12" t="s">
        <v>9</v>
      </c>
    </row>
    <row r="10" spans="1:6" ht="31.5">
      <c r="A10" s="11" t="s">
        <v>0</v>
      </c>
      <c r="B10" s="14" t="s">
        <v>75</v>
      </c>
      <c r="C10" s="19" t="s">
        <v>2</v>
      </c>
      <c r="D10" s="21">
        <f>D11+D12+D13+D16+D17+D18+D14+D15</f>
        <v>54936.07000000001</v>
      </c>
      <c r="E10" s="21">
        <f>E11+E12+E13+E16+E17+E18+E14+E15</f>
        <v>34666.65</v>
      </c>
      <c r="F10" s="21">
        <f>F11+F12+F13+F16+F17+F18+F14+F15</f>
        <v>29024.47</v>
      </c>
    </row>
    <row r="11" spans="1:7" ht="63">
      <c r="A11" s="13" t="s">
        <v>1</v>
      </c>
      <c r="B11" s="14" t="s">
        <v>76</v>
      </c>
      <c r="C11" s="19" t="s">
        <v>4</v>
      </c>
      <c r="D11" s="21">
        <f>1670+504</f>
        <v>2174</v>
      </c>
      <c r="E11" s="21">
        <v>1741.53</v>
      </c>
      <c r="F11" s="21">
        <v>1313.65</v>
      </c>
      <c r="G11" s="25"/>
    </row>
    <row r="12" spans="1:10" ht="79.5" customHeight="1">
      <c r="A12" s="13" t="s">
        <v>3</v>
      </c>
      <c r="B12" s="14" t="s">
        <v>5</v>
      </c>
      <c r="C12" s="19" t="s">
        <v>7</v>
      </c>
      <c r="D12" s="21">
        <f>1795+453.2</f>
        <v>2248.2</v>
      </c>
      <c r="E12" s="21">
        <v>875</v>
      </c>
      <c r="F12" s="21">
        <v>956</v>
      </c>
      <c r="J12" t="s">
        <v>139</v>
      </c>
    </row>
    <row r="13" spans="1:6" ht="103.5" customHeight="1">
      <c r="A13" s="11" t="s">
        <v>6</v>
      </c>
      <c r="B13" s="14" t="s">
        <v>8</v>
      </c>
      <c r="C13" s="19" t="s">
        <v>10</v>
      </c>
      <c r="D13" s="21">
        <f>28704.46+1220+3681.73</f>
        <v>33606.19</v>
      </c>
      <c r="E13" s="21">
        <v>21734.12</v>
      </c>
      <c r="F13" s="21">
        <v>16357.52</v>
      </c>
    </row>
    <row r="14" spans="1:6" ht="24" customHeight="1">
      <c r="A14" s="11" t="s">
        <v>9</v>
      </c>
      <c r="B14" s="14" t="s">
        <v>128</v>
      </c>
      <c r="C14" s="19" t="s">
        <v>129</v>
      </c>
      <c r="D14" s="21">
        <v>5.4</v>
      </c>
      <c r="E14" s="21">
        <f>5.7+0.1</f>
        <v>5.8</v>
      </c>
      <c r="F14" s="21">
        <v>45</v>
      </c>
    </row>
    <row r="15" spans="1:6" ht="33" customHeight="1">
      <c r="A15" s="11"/>
      <c r="B15" s="14" t="s">
        <v>156</v>
      </c>
      <c r="C15" s="19" t="s">
        <v>155</v>
      </c>
      <c r="D15" s="21">
        <f>3601.3-100+211.61</f>
        <v>3712.9100000000003</v>
      </c>
      <c r="E15" s="21">
        <v>0</v>
      </c>
      <c r="F15" s="21">
        <v>0</v>
      </c>
    </row>
    <row r="16" spans="1:6" ht="78.75">
      <c r="A16" s="13" t="s">
        <v>89</v>
      </c>
      <c r="B16" s="14" t="s">
        <v>11</v>
      </c>
      <c r="C16" s="19" t="s">
        <v>12</v>
      </c>
      <c r="D16" s="21">
        <f>7665.44+99+771</f>
        <v>8535.439999999999</v>
      </c>
      <c r="E16" s="21">
        <v>7348.9</v>
      </c>
      <c r="F16" s="21">
        <v>7391</v>
      </c>
    </row>
    <row r="17" spans="1:6" ht="15.75">
      <c r="A17" s="13" t="s">
        <v>90</v>
      </c>
      <c r="B17" s="14" t="s">
        <v>13</v>
      </c>
      <c r="C17" s="19" t="s">
        <v>14</v>
      </c>
      <c r="D17" s="21">
        <f>300-20-280</f>
        <v>0</v>
      </c>
      <c r="E17" s="21">
        <v>300</v>
      </c>
      <c r="F17" s="21">
        <v>300</v>
      </c>
    </row>
    <row r="18" spans="1:6" ht="15.75" customHeight="1">
      <c r="A18" s="11" t="s">
        <v>91</v>
      </c>
      <c r="B18" s="14" t="s">
        <v>15</v>
      </c>
      <c r="C18" s="19" t="s">
        <v>16</v>
      </c>
      <c r="D18" s="21">
        <f>12875.05-280-3097.46-1148.89-5095.36-80+1480.59</f>
        <v>4653.930000000001</v>
      </c>
      <c r="E18" s="21">
        <f>4134.5-1595.7+3.3+4.6+6+108.6</f>
        <v>2661.3</v>
      </c>
      <c r="F18" s="21">
        <f>4134.5-1595.7+3.3+4.6+6+108.6</f>
        <v>2661.3</v>
      </c>
    </row>
    <row r="19" spans="1:6" ht="15.75">
      <c r="A19" s="13" t="s">
        <v>92</v>
      </c>
      <c r="B19" s="14" t="s">
        <v>77</v>
      </c>
      <c r="C19" s="19" t="s">
        <v>17</v>
      </c>
      <c r="D19" s="21">
        <f>D20</f>
        <v>997.5999999999999</v>
      </c>
      <c r="E19" s="21">
        <f>E20</f>
        <v>937.7</v>
      </c>
      <c r="F19" s="21">
        <f>F20</f>
        <v>961.6</v>
      </c>
    </row>
    <row r="20" spans="1:6" ht="31.5">
      <c r="A20" s="13" t="s">
        <v>93</v>
      </c>
      <c r="B20" s="14" t="s">
        <v>18</v>
      </c>
      <c r="C20" s="19" t="s">
        <v>19</v>
      </c>
      <c r="D20" s="21">
        <f>842.8+89.5+65.3</f>
        <v>997.5999999999999</v>
      </c>
      <c r="E20" s="21">
        <f>852.6+85.1</f>
        <v>937.7</v>
      </c>
      <c r="F20" s="21">
        <v>961.6</v>
      </c>
    </row>
    <row r="21" spans="1:6" ht="46.5" customHeight="1">
      <c r="A21" s="11" t="s">
        <v>94</v>
      </c>
      <c r="B21" s="14" t="s">
        <v>78</v>
      </c>
      <c r="C21" s="19" t="s">
        <v>20</v>
      </c>
      <c r="D21" s="21">
        <f>D22+D24+D23</f>
        <v>5361.81</v>
      </c>
      <c r="E21" s="21">
        <f>E22+E24+E23</f>
        <v>3414.94</v>
      </c>
      <c r="F21" s="21">
        <f>F22+F24+F23</f>
        <v>3414.94</v>
      </c>
    </row>
    <row r="22" spans="1:6" ht="63">
      <c r="A22" s="13" t="s">
        <v>95</v>
      </c>
      <c r="B22" s="14" t="s">
        <v>79</v>
      </c>
      <c r="C22" s="19" t="s">
        <v>21</v>
      </c>
      <c r="D22" s="21">
        <f>3834+510</f>
        <v>4344</v>
      </c>
      <c r="E22" s="21">
        <v>2834</v>
      </c>
      <c r="F22" s="21">
        <v>2834</v>
      </c>
    </row>
    <row r="23" spans="1:6" ht="31.5">
      <c r="A23" s="13"/>
      <c r="B23" s="14" t="s">
        <v>150</v>
      </c>
      <c r="C23" s="19" t="s">
        <v>151</v>
      </c>
      <c r="D23" s="21">
        <f>407.9-0.09</f>
        <v>407.81</v>
      </c>
      <c r="E23" s="21">
        <f>570.9+0.04</f>
        <v>570.9399999999999</v>
      </c>
      <c r="F23" s="21">
        <f>570.9+0.04</f>
        <v>570.9399999999999</v>
      </c>
    </row>
    <row r="24" spans="1:6" ht="47.25">
      <c r="A24" s="13" t="s">
        <v>96</v>
      </c>
      <c r="B24" s="14" t="s">
        <v>135</v>
      </c>
      <c r="C24" s="19" t="s">
        <v>136</v>
      </c>
      <c r="D24" s="21">
        <v>610</v>
      </c>
      <c r="E24" s="21">
        <v>10</v>
      </c>
      <c r="F24" s="21">
        <v>10</v>
      </c>
    </row>
    <row r="25" spans="1:6" ht="15.75">
      <c r="A25" s="13" t="s">
        <v>97</v>
      </c>
      <c r="B25" s="14" t="s">
        <v>80</v>
      </c>
      <c r="C25" s="19" t="s">
        <v>22</v>
      </c>
      <c r="D25" s="21">
        <f>D26+D27+D28+D30+D29</f>
        <v>54139.810000000005</v>
      </c>
      <c r="E25" s="21">
        <f>E26+E27+E28+E30+E29</f>
        <v>21523.3</v>
      </c>
      <c r="F25" s="21">
        <f>F26+F27+F28+F30+F29</f>
        <v>21662</v>
      </c>
    </row>
    <row r="26" spans="1:6" ht="15.75">
      <c r="A26" s="11" t="s">
        <v>98</v>
      </c>
      <c r="B26" s="14" t="s">
        <v>23</v>
      </c>
      <c r="C26" s="19" t="s">
        <v>24</v>
      </c>
      <c r="D26" s="21">
        <f>2445.4+253.3+19.5</f>
        <v>2718.2000000000003</v>
      </c>
      <c r="E26" s="21">
        <f>2445.4+434.3</f>
        <v>2879.7000000000003</v>
      </c>
      <c r="F26" s="21">
        <f>2445.4+434.3</f>
        <v>2879.7000000000003</v>
      </c>
    </row>
    <row r="27" spans="1:6" ht="15.75">
      <c r="A27" s="13" t="s">
        <v>99</v>
      </c>
      <c r="B27" s="14" t="s">
        <v>25</v>
      </c>
      <c r="C27" s="19" t="s">
        <v>26</v>
      </c>
      <c r="D27" s="21">
        <f>8877+186.3</f>
        <v>9063.3</v>
      </c>
      <c r="E27" s="21">
        <v>8900</v>
      </c>
      <c r="F27" s="21">
        <v>8900</v>
      </c>
    </row>
    <row r="28" spans="1:6" ht="31.5">
      <c r="A28" s="13" t="s">
        <v>100</v>
      </c>
      <c r="B28" s="14" t="s">
        <v>27</v>
      </c>
      <c r="C28" s="19" t="s">
        <v>28</v>
      </c>
      <c r="D28" s="21">
        <v>15448.7</v>
      </c>
      <c r="E28" s="21">
        <f>4983.4+273.7+3376.9</f>
        <v>8634</v>
      </c>
      <c r="F28" s="21">
        <f>4987+273.7+3512</f>
        <v>8772.7</v>
      </c>
    </row>
    <row r="29" spans="1:6" ht="15.75">
      <c r="A29" s="13" t="s">
        <v>101</v>
      </c>
      <c r="B29" s="14" t="s">
        <v>163</v>
      </c>
      <c r="C29" s="19" t="s">
        <v>162</v>
      </c>
      <c r="D29" s="21">
        <v>677.46</v>
      </c>
      <c r="E29" s="21">
        <v>0</v>
      </c>
      <c r="F29" s="21">
        <v>0</v>
      </c>
    </row>
    <row r="30" spans="1:6" ht="31.5">
      <c r="A30" s="11" t="s">
        <v>102</v>
      </c>
      <c r="B30" s="14" t="s">
        <v>29</v>
      </c>
      <c r="C30" s="19" t="s">
        <v>30</v>
      </c>
      <c r="D30" s="21">
        <f>7520+18680.4+833.18-1736.12+934.69</f>
        <v>26232.15</v>
      </c>
      <c r="E30" s="21">
        <v>1109.6</v>
      </c>
      <c r="F30" s="21">
        <v>1109.6</v>
      </c>
    </row>
    <row r="31" spans="1:6" ht="31.5">
      <c r="A31" s="13" t="s">
        <v>103</v>
      </c>
      <c r="B31" s="14" t="s">
        <v>81</v>
      </c>
      <c r="C31" s="19" t="s">
        <v>31</v>
      </c>
      <c r="D31" s="21">
        <f>D32+D34+D33</f>
        <v>7800.91</v>
      </c>
      <c r="E31" s="21">
        <f>E32+E34+E33</f>
        <v>4792.4</v>
      </c>
      <c r="F31" s="21">
        <f>F32+F34+F33</f>
        <v>4798.349999999999</v>
      </c>
    </row>
    <row r="32" spans="1:6" ht="15.75">
      <c r="A32" s="13" t="s">
        <v>104</v>
      </c>
      <c r="B32" s="14" t="s">
        <v>32</v>
      </c>
      <c r="C32" s="19" t="s">
        <v>33</v>
      </c>
      <c r="D32" s="21">
        <f>4076.4-2038.2+324.8</f>
        <v>2363</v>
      </c>
      <c r="E32" s="21">
        <v>4076.4</v>
      </c>
      <c r="F32" s="21">
        <v>4076.4</v>
      </c>
    </row>
    <row r="33" spans="1:6" ht="15.75">
      <c r="A33" s="13" t="s">
        <v>105</v>
      </c>
      <c r="B33" s="14" t="s">
        <v>153</v>
      </c>
      <c r="C33" s="19" t="s">
        <v>154</v>
      </c>
      <c r="D33" s="21">
        <v>1984.9</v>
      </c>
      <c r="E33" s="21">
        <v>126</v>
      </c>
      <c r="F33" s="21">
        <v>131.95</v>
      </c>
    </row>
    <row r="34" spans="1:6" ht="31.5">
      <c r="A34" s="11" t="s">
        <v>106</v>
      </c>
      <c r="B34" s="14" t="s">
        <v>34</v>
      </c>
      <c r="C34" s="19" t="s">
        <v>35</v>
      </c>
      <c r="D34" s="21">
        <f>590+2990-126.99</f>
        <v>3453.01</v>
      </c>
      <c r="E34" s="21">
        <v>590</v>
      </c>
      <c r="F34" s="21">
        <v>590</v>
      </c>
    </row>
    <row r="35" spans="1:6" ht="15.75">
      <c r="A35" s="11" t="s">
        <v>107</v>
      </c>
      <c r="B35" s="14" t="s">
        <v>131</v>
      </c>
      <c r="C35" s="19" t="s">
        <v>133</v>
      </c>
      <c r="D35" s="21">
        <f>D37+D36</f>
        <v>322.04999999999995</v>
      </c>
      <c r="E35" s="21">
        <f>E37+E36</f>
        <v>5</v>
      </c>
      <c r="F35" s="21">
        <f>F37+F36</f>
        <v>5</v>
      </c>
    </row>
    <row r="36" spans="1:6" ht="47.25">
      <c r="A36" s="11" t="s">
        <v>108</v>
      </c>
      <c r="B36" s="14" t="s">
        <v>160</v>
      </c>
      <c r="C36" s="19" t="s">
        <v>161</v>
      </c>
      <c r="D36" s="21">
        <f>317.15+0.4</f>
        <v>317.54999999999995</v>
      </c>
      <c r="E36" s="21">
        <v>0</v>
      </c>
      <c r="F36" s="21">
        <v>0</v>
      </c>
    </row>
    <row r="37" spans="1:6" ht="31.5">
      <c r="A37" s="11" t="s">
        <v>109</v>
      </c>
      <c r="B37" s="14" t="s">
        <v>132</v>
      </c>
      <c r="C37" s="19" t="s">
        <v>134</v>
      </c>
      <c r="D37" s="21">
        <v>4.5</v>
      </c>
      <c r="E37" s="21">
        <v>5</v>
      </c>
      <c r="F37" s="21">
        <v>5</v>
      </c>
    </row>
    <row r="38" spans="1:6" ht="15.75">
      <c r="A38" s="13" t="s">
        <v>110</v>
      </c>
      <c r="B38" s="14" t="s">
        <v>82</v>
      </c>
      <c r="C38" s="19" t="s">
        <v>36</v>
      </c>
      <c r="D38" s="21">
        <f>D39+D40+D42+D43+D41</f>
        <v>296268.44</v>
      </c>
      <c r="E38" s="21">
        <f>E39+E40+E41+E42+E43</f>
        <v>274244.43</v>
      </c>
      <c r="F38" s="21">
        <f>F39+F40+F41+F42+F43</f>
        <v>270612.06</v>
      </c>
    </row>
    <row r="39" spans="1:6" ht="19.5" customHeight="1">
      <c r="A39" s="13" t="s">
        <v>111</v>
      </c>
      <c r="B39" s="14" t="s">
        <v>37</v>
      </c>
      <c r="C39" s="19" t="s">
        <v>38</v>
      </c>
      <c r="D39" s="21">
        <f>50112.01+370.16+739.43+1735</f>
        <v>52956.600000000006</v>
      </c>
      <c r="E39" s="21">
        <f>45431.93+750.3</f>
        <v>46182.23</v>
      </c>
      <c r="F39" s="21">
        <f>45441.93+750.3</f>
        <v>46192.23</v>
      </c>
    </row>
    <row r="40" spans="1:6" ht="15" customHeight="1">
      <c r="A40" s="11" t="s">
        <v>112</v>
      </c>
      <c r="B40" s="14" t="s">
        <v>39</v>
      </c>
      <c r="C40" s="19" t="s">
        <v>40</v>
      </c>
      <c r="D40" s="21">
        <f>196904.13+7894.99</f>
        <v>204799.12</v>
      </c>
      <c r="E40" s="21">
        <f>171219.53-7.5+2931.38+1930.84+2067.3+13874.1+656.3</f>
        <v>192671.94999999998</v>
      </c>
      <c r="F40" s="21">
        <f>171402.03+0.5+1017.89+2067.3+13874.1+656.3</f>
        <v>189018.12</v>
      </c>
    </row>
    <row r="41" spans="1:6" ht="15" customHeight="1">
      <c r="A41" s="11" t="s">
        <v>113</v>
      </c>
      <c r="B41" s="14" t="s">
        <v>142</v>
      </c>
      <c r="C41" s="19" t="s">
        <v>141</v>
      </c>
      <c r="D41" s="21">
        <f>9035.17+2226.5+34.82+100-300+537.5</f>
        <v>11633.99</v>
      </c>
      <c r="E41" s="21">
        <v>8380.87</v>
      </c>
      <c r="F41" s="21">
        <v>8382.87</v>
      </c>
    </row>
    <row r="42" spans="1:6" ht="15.75">
      <c r="A42" s="13" t="s">
        <v>114</v>
      </c>
      <c r="B42" s="14" t="s">
        <v>143</v>
      </c>
      <c r="C42" s="19" t="s">
        <v>41</v>
      </c>
      <c r="D42" s="21">
        <f>4417.09+416.4+50-77.3-2247.8</f>
        <v>2558.3899999999994</v>
      </c>
      <c r="E42" s="21">
        <v>4417.09</v>
      </c>
      <c r="F42" s="21">
        <v>4417.09</v>
      </c>
    </row>
    <row r="43" spans="1:6" ht="31.5">
      <c r="A43" s="13" t="s">
        <v>115</v>
      </c>
      <c r="B43" s="14" t="s">
        <v>42</v>
      </c>
      <c r="C43" s="19" t="s">
        <v>43</v>
      </c>
      <c r="D43" s="21">
        <f>23799.68-115+126.6+509.06</f>
        <v>24320.34</v>
      </c>
      <c r="E43" s="21">
        <f>22375.19+217.1</f>
        <v>22592.289999999997</v>
      </c>
      <c r="F43" s="21">
        <f>22384.65+217.1</f>
        <v>22601.75</v>
      </c>
    </row>
    <row r="44" spans="1:6" ht="15.75">
      <c r="A44" s="11" t="s">
        <v>116</v>
      </c>
      <c r="B44" s="14" t="s">
        <v>83</v>
      </c>
      <c r="C44" s="19" t="s">
        <v>44</v>
      </c>
      <c r="D44" s="21">
        <f>D45+D46</f>
        <v>64536.700000000004</v>
      </c>
      <c r="E44" s="21">
        <f>E45+E46</f>
        <v>63477.5</v>
      </c>
      <c r="F44" s="21">
        <f>F45+F46</f>
        <v>64663.5</v>
      </c>
    </row>
    <row r="45" spans="1:6" ht="15.75">
      <c r="A45" s="13" t="s">
        <v>117</v>
      </c>
      <c r="B45" s="14" t="s">
        <v>45</v>
      </c>
      <c r="C45" s="19" t="s">
        <v>46</v>
      </c>
      <c r="D45" s="21">
        <f>49292.23-413.29</f>
        <v>48878.94</v>
      </c>
      <c r="E45" s="21">
        <f>48198.33-41+29.7</f>
        <v>48187.03</v>
      </c>
      <c r="F45" s="21">
        <f>48187.03+1186</f>
        <v>49373.03</v>
      </c>
    </row>
    <row r="46" spans="1:6" ht="31.5">
      <c r="A46" s="13" t="s">
        <v>118</v>
      </c>
      <c r="B46" s="14" t="s">
        <v>47</v>
      </c>
      <c r="C46" s="19" t="s">
        <v>48</v>
      </c>
      <c r="D46" s="21">
        <f>15290.47+367.29</f>
        <v>15657.76</v>
      </c>
      <c r="E46" s="21">
        <v>15290.47</v>
      </c>
      <c r="F46" s="21">
        <v>15290.47</v>
      </c>
    </row>
    <row r="47" spans="1:6" ht="15.75">
      <c r="A47" s="11" t="s">
        <v>119</v>
      </c>
      <c r="B47" s="14" t="s">
        <v>84</v>
      </c>
      <c r="C47" s="19" t="s">
        <v>49</v>
      </c>
      <c r="D47" s="21">
        <f>D48</f>
        <v>115.78000000000002</v>
      </c>
      <c r="E47" s="21">
        <f>E48</f>
        <v>136.8</v>
      </c>
      <c r="F47" s="21">
        <f>F48</f>
        <v>136.8</v>
      </c>
    </row>
    <row r="48" spans="1:6" ht="31.5">
      <c r="A48" s="13" t="s">
        <v>120</v>
      </c>
      <c r="B48" s="14" t="s">
        <v>85</v>
      </c>
      <c r="C48" s="19" t="s">
        <v>50</v>
      </c>
      <c r="D48" s="21">
        <f>136.8-21.02</f>
        <v>115.78000000000002</v>
      </c>
      <c r="E48" s="21">
        <f>72.4+64.4</f>
        <v>136.8</v>
      </c>
      <c r="F48" s="21">
        <f>72.4+64.4</f>
        <v>136.8</v>
      </c>
    </row>
    <row r="49" spans="1:6" ht="15.75">
      <c r="A49" s="13" t="s">
        <v>121</v>
      </c>
      <c r="B49" s="14" t="s">
        <v>86</v>
      </c>
      <c r="C49" s="19" t="s">
        <v>51</v>
      </c>
      <c r="D49" s="21">
        <f>D50+D51+D52+D53+D54</f>
        <v>16520.65</v>
      </c>
      <c r="E49" s="21">
        <f>E50+E51+E52+E53+E54</f>
        <v>10037.58</v>
      </c>
      <c r="F49" s="21">
        <f>F50+F51+F52+F53+F54</f>
        <v>9431.81</v>
      </c>
    </row>
    <row r="50" spans="1:6" ht="15.75">
      <c r="A50" s="11" t="s">
        <v>122</v>
      </c>
      <c r="B50" s="14" t="s">
        <v>52</v>
      </c>
      <c r="C50" s="19" t="s">
        <v>53</v>
      </c>
      <c r="D50" s="21">
        <f>600+170.48</f>
        <v>770.48</v>
      </c>
      <c r="E50" s="21">
        <v>600</v>
      </c>
      <c r="F50" s="21">
        <v>0</v>
      </c>
    </row>
    <row r="51" spans="1:6" ht="19.5" customHeight="1">
      <c r="A51" s="13" t="s">
        <v>123</v>
      </c>
      <c r="B51" s="14" t="s">
        <v>54</v>
      </c>
      <c r="C51" s="19" t="s">
        <v>55</v>
      </c>
      <c r="D51" s="21">
        <v>0</v>
      </c>
      <c r="E51" s="21">
        <v>0</v>
      </c>
      <c r="F51" s="21">
        <v>0</v>
      </c>
    </row>
    <row r="52" spans="1:6" ht="15.75">
      <c r="A52" s="13" t="s">
        <v>124</v>
      </c>
      <c r="B52" s="14" t="s">
        <v>56</v>
      </c>
      <c r="C52" s="19" t="s">
        <v>57</v>
      </c>
      <c r="D52" s="21">
        <f>9221.46+880.2+385.7-771.4+1611.09+1219.53+30-1217.92</f>
        <v>11358.660000000002</v>
      </c>
      <c r="E52" s="21">
        <f>7195.3+625.48</f>
        <v>7820.780000000001</v>
      </c>
      <c r="F52" s="21">
        <f>7195.3+619.71</f>
        <v>7815.01</v>
      </c>
    </row>
    <row r="53" spans="1:6" ht="15.75">
      <c r="A53" s="11" t="s">
        <v>127</v>
      </c>
      <c r="B53" s="14" t="s">
        <v>58</v>
      </c>
      <c r="C53" s="19" t="s">
        <v>59</v>
      </c>
      <c r="D53" s="21">
        <f>5668-1588.09-519</f>
        <v>3560.91</v>
      </c>
      <c r="E53" s="21">
        <v>903.8</v>
      </c>
      <c r="F53" s="21">
        <v>903.8</v>
      </c>
    </row>
    <row r="54" spans="1:6" ht="31.5">
      <c r="A54" s="13" t="s">
        <v>130</v>
      </c>
      <c r="B54" s="14" t="s">
        <v>60</v>
      </c>
      <c r="C54" s="19" t="s">
        <v>61</v>
      </c>
      <c r="D54" s="21">
        <f>604.4+151.62+114.28+63.3-103</f>
        <v>830.5999999999999</v>
      </c>
      <c r="E54" s="21">
        <f>604.4+108.6</f>
        <v>713</v>
      </c>
      <c r="F54" s="21">
        <f>604.4+108.6</f>
        <v>713</v>
      </c>
    </row>
    <row r="55" spans="1:6" ht="31.5">
      <c r="A55" s="13" t="s">
        <v>137</v>
      </c>
      <c r="B55" s="14" t="s">
        <v>87</v>
      </c>
      <c r="C55" s="19" t="s">
        <v>62</v>
      </c>
      <c r="D55" s="21">
        <f>D56+D57</f>
        <v>17626.979999999996</v>
      </c>
      <c r="E55" s="21">
        <f>E56+E57</f>
        <v>16015.38</v>
      </c>
      <c r="F55" s="21">
        <f>F56+F57</f>
        <v>13015.38</v>
      </c>
    </row>
    <row r="56" spans="1:6" ht="15.75">
      <c r="A56" s="11" t="s">
        <v>138</v>
      </c>
      <c r="B56" s="14" t="s">
        <v>63</v>
      </c>
      <c r="C56" s="19" t="s">
        <v>64</v>
      </c>
      <c r="D56" s="21">
        <f>13015.38+200-110.1+42.31</f>
        <v>13147.589999999998</v>
      </c>
      <c r="E56" s="21">
        <v>13015.38</v>
      </c>
      <c r="F56" s="21">
        <v>13015.38</v>
      </c>
    </row>
    <row r="57" spans="1:6" ht="15.75">
      <c r="A57" s="11" t="s">
        <v>145</v>
      </c>
      <c r="B57" s="14" t="s">
        <v>157</v>
      </c>
      <c r="C57" s="19" t="s">
        <v>158</v>
      </c>
      <c r="D57" s="21">
        <f>4475.7+3.69</f>
        <v>4479.389999999999</v>
      </c>
      <c r="E57" s="21">
        <v>3000</v>
      </c>
      <c r="F57" s="21">
        <v>0</v>
      </c>
    </row>
    <row r="58" spans="1:6" ht="78.75">
      <c r="A58" s="13" t="s">
        <v>159</v>
      </c>
      <c r="B58" s="14" t="s">
        <v>140</v>
      </c>
      <c r="C58" s="19" t="s">
        <v>65</v>
      </c>
      <c r="D58" s="21">
        <f>D59+D60+D61</f>
        <v>69478.95</v>
      </c>
      <c r="E58" s="21">
        <f>E59+E60+E61</f>
        <v>61004.65</v>
      </c>
      <c r="F58" s="21">
        <f>F59+F60+F61</f>
        <v>61004.65</v>
      </c>
    </row>
    <row r="59" spans="1:6" ht="18" customHeight="1">
      <c r="A59" s="13" t="s">
        <v>164</v>
      </c>
      <c r="B59" s="14" t="s">
        <v>71</v>
      </c>
      <c r="C59" s="19" t="s">
        <v>72</v>
      </c>
      <c r="D59" s="21">
        <v>36714.46</v>
      </c>
      <c r="E59" s="21">
        <v>35118.76</v>
      </c>
      <c r="F59" s="21">
        <v>35118.76</v>
      </c>
    </row>
    <row r="60" spans="1:6" ht="0.75" customHeight="1" hidden="1">
      <c r="A60" s="11" t="s">
        <v>137</v>
      </c>
      <c r="B60" s="14" t="s">
        <v>73</v>
      </c>
      <c r="C60" s="19" t="s">
        <v>74</v>
      </c>
      <c r="D60" s="21"/>
      <c r="E60" s="21"/>
      <c r="F60" s="21"/>
    </row>
    <row r="61" spans="1:6" ht="36.75" customHeight="1">
      <c r="A61" s="11" t="s">
        <v>165</v>
      </c>
      <c r="B61" s="22" t="s">
        <v>125</v>
      </c>
      <c r="C61" s="19" t="s">
        <v>126</v>
      </c>
      <c r="D61" s="21">
        <f>24290.19+2706.25+280+408.3+4999.75+80</f>
        <v>32764.489999999998</v>
      </c>
      <c r="E61" s="21">
        <v>25885.89</v>
      </c>
      <c r="F61" s="21">
        <v>25885.89</v>
      </c>
    </row>
    <row r="62" spans="1:6" ht="33" customHeight="1">
      <c r="A62" s="13" t="s">
        <v>166</v>
      </c>
      <c r="B62" s="14" t="s">
        <v>70</v>
      </c>
      <c r="C62" s="19"/>
      <c r="D62" s="21"/>
      <c r="E62" s="21">
        <v>10567.47</v>
      </c>
      <c r="F62" s="21">
        <v>17674.14</v>
      </c>
    </row>
    <row r="63" spans="1:6" ht="15.75">
      <c r="A63" s="27" t="s">
        <v>66</v>
      </c>
      <c r="B63" s="28"/>
      <c r="C63" s="23"/>
      <c r="D63" s="24">
        <f>D10+D19+D21+D25+D31+D38+D44+D47+D49+D55+D58+D35</f>
        <v>588105.7500000001</v>
      </c>
      <c r="E63" s="24">
        <f>E10+E19+E21+E25+E31+E38+E44+E47+E49+E55+E58+E62+E35</f>
        <v>500823.8</v>
      </c>
      <c r="F63" s="24">
        <f>F10+F19+F21+F25+F31+F38+F44+F47+F49+F55+F58+F62+F35</f>
        <v>496404.7</v>
      </c>
    </row>
  </sheetData>
  <sheetProtection/>
  <mergeCells count="5">
    <mergeCell ref="A5:F5"/>
    <mergeCell ref="A63:B63"/>
    <mergeCell ref="D1:F1"/>
    <mergeCell ref="D2:F2"/>
    <mergeCell ref="D3:F3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Сидорова</cp:lastModifiedBy>
  <cp:lastPrinted>2020-09-10T02:30:31Z</cp:lastPrinted>
  <dcterms:created xsi:type="dcterms:W3CDTF">2012-04-27T13:41:15Z</dcterms:created>
  <dcterms:modified xsi:type="dcterms:W3CDTF">2020-12-30T07:30:54Z</dcterms:modified>
  <cp:category/>
  <cp:version/>
  <cp:contentType/>
  <cp:contentStatus/>
</cp:coreProperties>
</file>